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ennifer_carranza_killeenisd_org/Documents/"/>
    </mc:Choice>
  </mc:AlternateContent>
  <xr:revisionPtr revIDLastSave="152" documentId="8_{307775D0-A884-4976-9C6F-83721DB83131}" xr6:coauthVersionLast="47" xr6:coauthVersionMax="47" xr10:uidLastSave="{2D114098-DD38-451A-BFEB-1B9E27E38C65}"/>
  <bookViews>
    <workbookView xWindow="640" yWindow="2760" windowWidth="15120" windowHeight="865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E11" i="2"/>
  <c r="E12" i="2" s="1"/>
  <c r="E13" i="2" s="1"/>
  <c r="E14" i="2" s="1"/>
  <c r="E15" i="2" s="1"/>
  <c r="E16" i="2" s="1"/>
  <c r="E17" i="2" s="1"/>
  <c r="D11" i="2"/>
  <c r="D12" i="2" s="1"/>
  <c r="D13" i="2" s="1"/>
  <c r="D14" i="2" s="1"/>
  <c r="D15" i="2" s="1"/>
  <c r="D16" i="2" s="1"/>
  <c r="D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E13" i="1"/>
  <c r="E14" i="1" s="1"/>
  <c r="E15" i="1" s="1"/>
  <c r="E16" i="1" s="1"/>
  <c r="E17" i="1" s="1"/>
  <c r="E18" i="1" s="1"/>
  <c r="E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<sst xmlns="http://schemas.openxmlformats.org/spreadsheetml/2006/main" count="413" uniqueCount="47">
  <si>
    <t>KISD Early Childhood Literacy Board Outcome Goal</t>
  </si>
  <si>
    <t>The percentage of 3rd grade students that score "Meets Grade Level" or above on STAAR Reading will increase from 38%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</si>
  <si>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</si>
  <si>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</si>
  <si>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</si>
  <si>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</si>
  <si>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</si>
  <si>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</si>
  <si>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</si>
  <si>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</si>
  <si>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</si>
  <si>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</si>
  <si>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</si>
  <si>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</si>
  <si>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</si>
  <si>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</si>
  <si>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</si>
  <si>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</si>
  <si>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</si>
  <si>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</si>
  <si>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</si>
  <si>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</si>
  <si>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</si>
  <si>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1 student</t>
  </si>
  <si>
    <t>4 students</t>
  </si>
  <si>
    <t>2 students</t>
  </si>
  <si>
    <t>9 students</t>
  </si>
  <si>
    <t>10 students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</si>
  <si>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</si>
  <si>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</si>
  <si>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</si>
  <si>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45% to 54% by June 2023.</t>
  </si>
  <si>
    <t>0 students</t>
  </si>
  <si>
    <t>11 students</t>
  </si>
  <si>
    <t>21 students</t>
  </si>
  <si>
    <t>17 students</t>
  </si>
  <si>
    <t>Elementary, 4th Grade Math Board Outcome Goal</t>
  </si>
  <si>
    <t>The percentage of 4th grade students that score "Meets Grade Level" or above on STAAR Math will increase from 26% to 41% by June 2023.</t>
  </si>
  <si>
    <t>Elementary, 5th Grade Language Arts Board Outcome Goal</t>
  </si>
  <si>
    <t>The percentage of 5th grade students that score "Meets Grade Level" or above on STAAR Reading will increase from 50% to 57% by June 2023.</t>
  </si>
  <si>
    <t>18 students</t>
  </si>
  <si>
    <t>5 students</t>
  </si>
  <si>
    <t>7 students</t>
  </si>
  <si>
    <t>Elementary, 5th Grade Math Board Outcome Goal</t>
  </si>
  <si>
    <t>The percentage of 5th grade students that score "Meets Grade Level" or above on STAAR Math will increase from 29% to 47% by June 2023.</t>
  </si>
  <si>
    <t>Elementary, 5th Grade Science Board Outcome Goal</t>
  </si>
  <si>
    <t>The percentage of 5th grade students that score "Meets Grade Level" or above on STAAR Science will increase from 28%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</si>
</sst>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40"/>
  <sheetViews>
    <sheetView topLeftCell="A25" zoomScaleNormal="100" workbookViewId="0">
      <selection activeCell="L40" sqref="L40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6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0.38</v>
      </c>
      <c r="E5" s="8">
        <v>0.71</v>
      </c>
      <c r="F5" s="9">
        <v>0.52</v>
      </c>
      <c r="G5" s="26">
        <f>IF(E5&gt;=70%,E5+1%,IF(E5&gt;=60%,E5+2%,IF((60%-E5)/8+E5&lt;F5,F5,(60%-E5)/8+E5)))</f>
        <v>0.72</v>
      </c>
      <c r="H5" s="7">
        <f>IF(G5&gt;=70%,G5+1%,IF(G5&gt;=60%,G5+2%,(60%-G5)/7+G5))</f>
        <v>0.73</v>
      </c>
      <c r="I5" s="7">
        <f>IF(H5&gt;=70%,H5+1%,IF(H5&gt;=60%,H5+2%,(60%-H5)/6+H5))</f>
        <v>0.74</v>
      </c>
      <c r="J5" s="7">
        <f>IF(I5&gt;=70%,I5+1%,IF(I5&gt;=60%,I5+2%,(60%-I5)/5+I5))</f>
        <v>0.75</v>
      </c>
      <c r="K5" s="7">
        <f>IF(J5&gt;=70%,J5+1%,IF(J5&gt;=60%,J5+2%,(60%-J5)/4+J5))</f>
        <v>0.76</v>
      </c>
      <c r="L5" s="7">
        <f>IF(K5&gt;=70%,K5+1%,IF(K5&gt;=60%,K5+2%,(60%-K5)/3+K5))</f>
        <v>0.77</v>
      </c>
      <c r="M5" s="7">
        <f>IF(L5&gt;=70%,L5+1%,IF(L5&gt;=60%,L5+2%,(60%-L5)/2+L5))</f>
        <v>0.78</v>
      </c>
      <c r="N5" s="7">
        <f>IF(M5&gt;=70%,M5+1%,IF(M5&gt;=60%,M5+2%,(60%-M5)+M5))</f>
        <v>0.79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0.17</v>
      </c>
      <c r="C10" s="14">
        <v>0.39</v>
      </c>
      <c r="D10" s="14">
        <v>0.38</v>
      </c>
      <c r="E10" s="14" t="s">
        <v>19</v>
      </c>
      <c r="F10" s="14" t="s">
        <v>19</v>
      </c>
      <c r="G10" s="14">
        <v>7.0000000000000007E-2</v>
      </c>
      <c r="H10" s="14">
        <v>0.33</v>
      </c>
      <c r="I10" s="14">
        <v>7.0000000000000007E-2</v>
      </c>
      <c r="J10" s="14" t="s">
        <v>19</v>
      </c>
      <c r="K10" s="14">
        <v>0.28999999999999998</v>
      </c>
      <c r="L10" s="14">
        <v>0.24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0.27</v>
      </c>
      <c r="C11" s="8">
        <v>0.37</v>
      </c>
      <c r="D11" s="8">
        <v>0.53</v>
      </c>
      <c r="E11" s="8">
        <v>1</v>
      </c>
      <c r="F11" s="8">
        <v>0.75</v>
      </c>
      <c r="G11" s="8">
        <v>0.5</v>
      </c>
      <c r="H11" s="8">
        <v>0.56000000000000005</v>
      </c>
      <c r="I11" s="8">
        <v>0.26</v>
      </c>
      <c r="J11" s="8" t="s">
        <v>19</v>
      </c>
      <c r="K11" s="8">
        <v>0.34</v>
      </c>
      <c r="L11" s="8">
        <v>0.2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0.45</v>
      </c>
      <c r="D12" s="35">
        <f t="shared" si="0"/>
        <v>0.64</v>
      </c>
      <c r="E12" s="35">
        <f t="shared" si="0"/>
        <v>1</v>
      </c>
      <c r="F12" s="35">
        <f t="shared" si="0"/>
        <v>0.76</v>
      </c>
      <c r="G12" s="35">
        <f t="shared" si="0"/>
        <v>0.51249999999999996</v>
      </c>
      <c r="H12" s="35">
        <f t="shared" si="0"/>
        <v>0.59</v>
      </c>
      <c r="I12" s="35">
        <f t="shared" si="0"/>
        <v>0.30249999999999999</v>
      </c>
      <c r="J12" s="35" t="s">
        <v>19</v>
      </c>
      <c r="K12" s="35">
        <f t="shared" ref="K12:L12" si="1">IF(K11=100%,K11,IF(K11&gt;=70%,K11+1%,IF(K11&gt;=60%,K11+2%,IF(((60%-K11)/8+K11)&lt;K9,K9,((60%-K11)/8+K11)))))</f>
        <v>0.41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0.47142857142857142</v>
      </c>
      <c r="D13" s="33">
        <f t="shared" si="2"/>
        <v>0.66</v>
      </c>
      <c r="E13" s="33">
        <f t="shared" si="2"/>
        <v>1</v>
      </c>
      <c r="F13" s="33">
        <f t="shared" si="2"/>
        <v>0.77</v>
      </c>
      <c r="G13" s="33">
        <f t="shared" si="2"/>
        <v>0.52499999999999991</v>
      </c>
      <c r="H13" s="33">
        <f t="shared" si="2"/>
        <v>0.61</v>
      </c>
      <c r="I13" s="33">
        <f t="shared" si="2"/>
        <v>0.34499999999999997</v>
      </c>
      <c r="J13" s="33" t="s">
        <v>19</v>
      </c>
      <c r="K13" s="33">
        <f t="shared" ref="K13:L13" si="3">IF(K12=100%,K12,IF(K12&gt;=70%,K12+1%,IF(K12&gt;=58%,K12+2%,K12+((60%-K12)/7))))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0.49285714285714283</v>
      </c>
      <c r="D14" s="17">
        <f t="shared" si="4"/>
        <v>0.68</v>
      </c>
      <c r="E14" s="17">
        <f t="shared" si="4"/>
        <v>1</v>
      </c>
      <c r="F14" s="17">
        <f t="shared" si="4"/>
        <v>0.78</v>
      </c>
      <c r="G14" s="17">
        <f t="shared" si="4"/>
        <v>0.53749999999999987</v>
      </c>
      <c r="H14" s="17">
        <f t="shared" si="4"/>
        <v>0.63</v>
      </c>
      <c r="I14" s="17">
        <f t="shared" si="4"/>
        <v>0.38749999999999996</v>
      </c>
      <c r="J14" s="17" t="s">
        <v>19</v>
      </c>
      <c r="K14" s="17">
        <f t="shared" ref="K14:L14" si="5">IF(K13=100%,K13,IF(K13&gt;=70%,K13+1%,IF(K13&gt;=58%,K13+2%,K13+((60%-K13)/6))))</f>
        <v>0.46428571428571425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0.51428571428571423</v>
      </c>
      <c r="D15" s="14">
        <f t="shared" si="6"/>
        <v>0.70000000000000007</v>
      </c>
      <c r="E15" s="14">
        <f t="shared" si="6"/>
        <v>1</v>
      </c>
      <c r="F15" s="14">
        <f t="shared" si="6"/>
        <v>0.79</v>
      </c>
      <c r="G15" s="14">
        <f t="shared" si="6"/>
        <v>0.54999999999999993</v>
      </c>
      <c r="H15" s="14">
        <f t="shared" si="6"/>
        <v>0.65</v>
      </c>
      <c r="I15" s="14">
        <f t="shared" si="6"/>
        <v>0.42999999999999994</v>
      </c>
      <c r="J15" s="14" t="s">
        <v>19</v>
      </c>
      <c r="K15" s="14">
        <f t="shared" ref="K15:L15" si="7">IF(K14=100%,K14,IF(K14&gt;=70%,K14+1%,IF(K14&gt;=58%,K14+2%,K14+((60%-K14)/5))))</f>
        <v>0.49142857142857138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0.5357142857142857</v>
      </c>
      <c r="D16" s="17">
        <f t="shared" si="8"/>
        <v>0.71000000000000008</v>
      </c>
      <c r="E16" s="17">
        <f t="shared" si="8"/>
        <v>1</v>
      </c>
      <c r="F16" s="17">
        <f t="shared" si="8"/>
        <v>0.8</v>
      </c>
      <c r="G16" s="17">
        <f t="shared" si="8"/>
        <v>0.5625</v>
      </c>
      <c r="H16" s="17">
        <f t="shared" si="8"/>
        <v>0.67</v>
      </c>
      <c r="I16" s="17">
        <f t="shared" si="8"/>
        <v>0.47249999999999992</v>
      </c>
      <c r="J16" s="17" t="s">
        <v>19</v>
      </c>
      <c r="K16" s="17">
        <f t="shared" ref="K16:L16" si="9">IF(K15=100%,K15,IF(K15&gt;=70%,K15+1%,IF(K15&gt;=58%,K15+2%,K15+((60%-K15)/4))))</f>
        <v>0.51857142857142857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0.55714285714285716</v>
      </c>
      <c r="D17" s="14">
        <f t="shared" si="10"/>
        <v>0.72000000000000008</v>
      </c>
      <c r="E17" s="14">
        <f t="shared" si="10"/>
        <v>1</v>
      </c>
      <c r="F17" s="14">
        <f t="shared" si="10"/>
        <v>0.81</v>
      </c>
      <c r="G17" s="14">
        <f t="shared" si="10"/>
        <v>0.57499999999999996</v>
      </c>
      <c r="H17" s="14">
        <f t="shared" si="10"/>
        <v>0.69000000000000006</v>
      </c>
      <c r="I17" s="14">
        <f t="shared" si="10"/>
        <v>0.5149999999999999</v>
      </c>
      <c r="J17" s="14" t="s">
        <v>19</v>
      </c>
      <c r="K17" s="14">
        <f t="shared" ref="K17:L17" si="11">IF(K16=100%,K16,IF(K16&gt;=70%,K16+1%,IF(K16&gt;=58%,K16+2%,K16+((60%-K16)/3))))</f>
        <v>0.54571428571428571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0.57857142857142851</v>
      </c>
      <c r="D18" s="17">
        <f t="shared" si="12"/>
        <v>0.73000000000000009</v>
      </c>
      <c r="E18" s="17">
        <f t="shared" si="12"/>
        <v>1</v>
      </c>
      <c r="F18" s="17">
        <f t="shared" si="12"/>
        <v>0.82000000000000006</v>
      </c>
      <c r="G18" s="17">
        <f t="shared" si="12"/>
        <v>0.58749999999999991</v>
      </c>
      <c r="H18" s="17">
        <f t="shared" si="12"/>
        <v>0.71000000000000008</v>
      </c>
      <c r="I18" s="17">
        <f t="shared" si="12"/>
        <v>0.55749999999999988</v>
      </c>
      <c r="J18" s="17" t="s">
        <v>19</v>
      </c>
      <c r="K18" s="17">
        <f t="shared" ref="K18:L18" si="13">IF(K17=100%,K17,IF(K17&gt;=70%,K17+1%,IF(K17&gt;=58%,K17+2%,K17+((60%-K17)/2))))</f>
        <v>0.57285714285714284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</v>
      </c>
      <c r="D19" s="14">
        <f t="shared" si="14"/>
        <v>0.7400000000000001</v>
      </c>
      <c r="E19" s="14">
        <f t="shared" si="14"/>
        <v>1</v>
      </c>
      <c r="F19" s="14">
        <f t="shared" si="14"/>
        <v>0.83000000000000007</v>
      </c>
      <c r="G19" s="14">
        <f t="shared" si="14"/>
        <v>0.60749999999999993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</v>
      </c>
      <c r="L19" s="14">
        <f t="shared" si="15"/>
        <v>0.6</v>
      </c>
      <c r="M19" s="14" t="s">
        <v>19</v>
      </c>
      <c r="N19" s="14" t="s">
        <v>19</v>
      </c>
    </row>
    <row r="20" spans="1:14">
      <c r="E20" t="s">
        <v>23</v>
      </c>
      <c r="F20" t="s">
        <v>24</v>
      </c>
      <c r="G20" t="s">
        <v>25</v>
      </c>
      <c r="H20" t="s">
        <v>26</v>
      </c>
      <c r="L20" t="s">
        <v>27</v>
      </c>
    </row>
    <row r="21" spans="1:14" ht="15.6">
      <c r="A21" s="55" t="s">
        <v>28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6">
      <c r="A22" s="52" t="s">
        <v>29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6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0.24</v>
      </c>
      <c r="E25" s="8">
        <v>0.32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0.13</v>
      </c>
      <c r="C30" s="23">
        <v>0.32</v>
      </c>
      <c r="D30" s="23">
        <v>0.34</v>
      </c>
      <c r="E30" s="23" t="s">
        <v>19</v>
      </c>
      <c r="F30" s="23" t="s">
        <v>19</v>
      </c>
      <c r="G30" s="23">
        <v>7.0000000000000007E-2</v>
      </c>
      <c r="H30" s="23">
        <v>0.42</v>
      </c>
      <c r="I30" s="23">
        <v>7.0000000000000007E-2</v>
      </c>
      <c r="J30" s="23" t="s">
        <v>19</v>
      </c>
      <c r="K30" s="23">
        <v>0.25</v>
      </c>
      <c r="L30" s="23">
        <v>0.24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0.16</v>
      </c>
      <c r="C31" s="8">
        <v>0.34</v>
      </c>
      <c r="D31" s="8">
        <v>0.6</v>
      </c>
      <c r="E31" s="8">
        <v>0</v>
      </c>
      <c r="F31" s="8">
        <v>0.5</v>
      </c>
      <c r="G31" s="8">
        <v>0</v>
      </c>
      <c r="H31" s="8">
        <v>0.67</v>
      </c>
      <c r="I31" s="8">
        <v>0.11</v>
      </c>
      <c r="J31" s="8" t="s">
        <v>19</v>
      </c>
      <c r="K31" s="8">
        <v>0.3</v>
      </c>
      <c r="L31" s="8">
        <v>0.3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0.3725</v>
      </c>
      <c r="D32" s="35">
        <f t="shared" ref="D32" si="17">IF(D31=100%,D31,IF(D31&gt;=70%,D31+1%,IF(D31&gt;=60%,D31+2%,IF(((60%-D31)/8+D31)&lt;D29,D29,((60%-D31)/8+D31)))))</f>
        <v>0.62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0.69000000000000006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0.33749999999999997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0.40499999999999997</v>
      </c>
      <c r="D33" s="38">
        <f t="shared" ref="D33" si="26">IF(D32=100%,D32,IF(D32&gt;=70%,D32+1%,IF(D32&gt;=58%,D32+2%,D32+((60%-D32)/7))))</f>
        <v>0.64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0.71000000000000008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0.37499999999999994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0.4375</v>
      </c>
      <c r="D34" s="17">
        <f t="shared" ref="D34" si="35">IF(D33=100%,D33,IF(D33&gt;=70%,D33+1%,IF(D33&gt;=58%,D33+2%,D33+((60%-D33)/6))))</f>
        <v>0.66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0.72000000000000008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0.41249999999999998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0.47</v>
      </c>
      <c r="D35" s="23">
        <f t="shared" ref="D35" si="44">IF(D34=100%,D34,IF(D34&gt;=70%,D34+1%,IF(D34&gt;=58%,D34+2%,D34+((60%-D34)/5))))</f>
        <v>0.68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0.73000000000000009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0.44999999999999996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0.50249999999999995</v>
      </c>
      <c r="D36" s="17">
        <f t="shared" ref="D36" si="53">IF(D35=100%,D35,IF(D35&gt;=70%,D35+1%,IF(D35&gt;=58%,D35+2%,D35+((60%-D35)/4))))</f>
        <v>0.70000000000000007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0.7400000000000001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0.48749999999999993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0.53499999999999992</v>
      </c>
      <c r="D37" s="23">
        <f t="shared" ref="D37" si="62">IF(D36=100%,D36,IF(D36&gt;=70%,D36+1%,IF(D36&gt;=58%,D36+2%,D36+((60%-D36)/3))))</f>
        <v>0.71000000000000008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0.75000000000000011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0.52499999999999991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0.56749999999999989</v>
      </c>
      <c r="D38" s="17">
        <f t="shared" ref="D38" si="71">IF(D37=100%,D37,IF(D37&gt;=70%,D37+1%,IF(D37&gt;=58%,D37+2%,D37+((60%-D37)/2))))</f>
        <v>0.72000000000000008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0.76000000000000012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0.5625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0.73000000000000009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0.77000000000000013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  <row r="40" spans="1:14">
      <c r="E40" t="s">
        <v>23</v>
      </c>
      <c r="F40" t="s">
        <v>24</v>
      </c>
      <c r="G40" t="s">
        <v>25</v>
      </c>
      <c r="H40" t="s">
        <v>26</v>
      </c>
      <c r="L40" t="s">
        <v>27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6"/>
  <sheetViews>
    <sheetView tabSelected="1" zoomScaleNormal="100" workbookViewId="0">
      <selection activeCell="F18" sqref="F18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6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>
        <v>0.45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0.35</v>
      </c>
      <c r="C9" s="8">
        <v>0.48</v>
      </c>
      <c r="D9" s="8">
        <v>0.54</v>
      </c>
      <c r="E9" s="8"/>
      <c r="F9" s="8">
        <v>0</v>
      </c>
      <c r="G9" s="8">
        <v>0.75</v>
      </c>
      <c r="H9" s="8">
        <v>0.55000000000000004</v>
      </c>
      <c r="I9" s="8">
        <v>0.19</v>
      </c>
      <c r="J9" s="8" t="s">
        <v>19</v>
      </c>
      <c r="K9" s="8">
        <v>0.44</v>
      </c>
      <c r="L9" s="8">
        <v>0.35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0.495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0.76</v>
      </c>
      <c r="H10" s="35">
        <f t="shared" si="0"/>
        <v>0.6</v>
      </c>
      <c r="I10" s="35">
        <f t="shared" si="0"/>
        <v>0.24124999999999999</v>
      </c>
      <c r="J10" s="35" t="s">
        <v>19</v>
      </c>
      <c r="K10" s="35">
        <f t="shared" ref="K10:L10" si="1">IF(K9=100%,K9,IF(K9&gt;=70%,K9+1%,IF(K9&gt;=60%,K9+2%,IF(((60%-K9)/8+K9)&lt;K8,K8,((60%-K9)/8+K9)))))</f>
        <v>0.46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0.51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0.77</v>
      </c>
      <c r="H11" s="33">
        <f t="shared" si="2"/>
        <v>0.62</v>
      </c>
      <c r="I11" s="33">
        <f t="shared" si="2"/>
        <v>0.29249999999999998</v>
      </c>
      <c r="J11" s="33" t="s">
        <v>19</v>
      </c>
      <c r="K11" s="33">
        <f t="shared" ref="K11:L11" si="3">IF(K10=100%,K10,IF(K10&gt;=70%,K10+1%,IF(K10&gt;=58%,K10+2%,K10+((60%-K10)/7))))</f>
        <v>0.48000000000000004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0.52500000000000002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0.78</v>
      </c>
      <c r="H12" s="17">
        <f t="shared" si="4"/>
        <v>0.64</v>
      </c>
      <c r="I12" s="17">
        <f t="shared" si="4"/>
        <v>0.34375</v>
      </c>
      <c r="J12" s="17" t="s">
        <v>19</v>
      </c>
      <c r="K12" s="17">
        <f t="shared" ref="K12:L12" si="5">IF(K11=100%,K11,IF(K11&gt;=70%,K11+1%,IF(K11&gt;=58%,K11+2%,K11+((60%-K11)/6))))</f>
        <v>0.5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0.54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0.79</v>
      </c>
      <c r="H13" s="14">
        <f t="shared" si="6"/>
        <v>0.66</v>
      </c>
      <c r="I13" s="14">
        <f t="shared" si="6"/>
        <v>0.39500000000000002</v>
      </c>
      <c r="J13" s="14" t="s">
        <v>19</v>
      </c>
      <c r="K13" s="14">
        <f t="shared" ref="K13:L13" si="7">IF(K12=100%,K12,IF(K12&gt;=70%,K12+1%,IF(K12&gt;=58%,K12+2%,K12+((60%-K12)/5))))</f>
        <v>0.52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0.55500000000000005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0.8</v>
      </c>
      <c r="H14" s="17">
        <f t="shared" si="8"/>
        <v>0.68</v>
      </c>
      <c r="I14" s="17">
        <f t="shared" si="8"/>
        <v>0.44625000000000004</v>
      </c>
      <c r="J14" s="17" t="s">
        <v>19</v>
      </c>
      <c r="K14" s="17">
        <f t="shared" ref="K14:L14" si="9">IF(K13=100%,K13,IF(K13&gt;=70%,K13+1%,IF(K13&gt;=58%,K13+2%,K13+((60%-K13)/4))))</f>
        <v>0.54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0.57000000000000006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0.81</v>
      </c>
      <c r="H15" s="14">
        <f t="shared" si="10"/>
        <v>0.70000000000000007</v>
      </c>
      <c r="I15" s="14">
        <f t="shared" si="10"/>
        <v>0.4975</v>
      </c>
      <c r="J15" s="14" t="s">
        <v>19</v>
      </c>
      <c r="K15" s="14">
        <f t="shared" ref="K15:L15" si="11">IF(K14=100%,K14,IF(K14&gt;=70%,K14+1%,IF(K14&gt;=58%,K14+2%,K14+((60%-K14)/3))))</f>
        <v>0.56000000000000005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0.58499999999999996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0.82000000000000006</v>
      </c>
      <c r="H16" s="17">
        <f t="shared" si="12"/>
        <v>0.71000000000000008</v>
      </c>
      <c r="I16" s="17">
        <f t="shared" si="12"/>
        <v>0.54874999999999996</v>
      </c>
      <c r="J16" s="17" t="s">
        <v>19</v>
      </c>
      <c r="K16" s="17">
        <f t="shared" ref="K16:L16" si="13">IF(K15=100%,K15,IF(K15&gt;=70%,K15+1%,IF(K15&gt;=58%,K15+2%,K15+((60%-K15)/2))))</f>
        <v>0.58000000000000007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0.60499999999999998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0.83000000000000007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0.60000000000000009</v>
      </c>
      <c r="L17" s="14">
        <f t="shared" si="15"/>
        <v>0.60285714285714276</v>
      </c>
      <c r="M17" s="14" t="s">
        <v>19</v>
      </c>
      <c r="N17" s="14" t="s">
        <v>19</v>
      </c>
    </row>
    <row r="18" spans="1:14">
      <c r="E18" t="s">
        <v>32</v>
      </c>
      <c r="F18" t="s">
        <v>23</v>
      </c>
      <c r="G18" t="s">
        <v>24</v>
      </c>
      <c r="H18" t="s">
        <v>33</v>
      </c>
      <c r="I18" t="s">
        <v>34</v>
      </c>
      <c r="L18" t="s">
        <v>35</v>
      </c>
    </row>
    <row r="19" spans="1:14" ht="15.6">
      <c r="A19" s="55" t="s">
        <v>36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6">
      <c r="A20" s="52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6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0.26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0.15</v>
      </c>
      <c r="C27" s="8">
        <v>0.21</v>
      </c>
      <c r="D27" s="8">
        <v>0.5</v>
      </c>
      <c r="E27" s="8"/>
      <c r="F27" s="8">
        <v>0</v>
      </c>
      <c r="G27" s="8">
        <v>0.75</v>
      </c>
      <c r="H27" s="8">
        <v>0.27</v>
      </c>
      <c r="I27" s="8">
        <v>0.14000000000000001</v>
      </c>
      <c r="J27" s="8" t="s">
        <v>19</v>
      </c>
      <c r="K27" s="8">
        <v>0.18</v>
      </c>
      <c r="L27" s="8">
        <v>0.41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0.76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0.19750000000000001</v>
      </c>
      <c r="J28" s="35" t="s">
        <v>19</v>
      </c>
      <c r="K28" s="35">
        <f t="shared" ref="K28" si="23">IF(K27=100%,K27,IF(K27&gt;=70%,K27+1%,IF(K27&gt;=60%,K27+2%,IF(((60%-K27)/8+K27)&lt;K26,K26,((60%-K27)/8+K27)))))</f>
        <v>0.31</v>
      </c>
      <c r="L28" s="35">
        <f t="shared" ref="L28" si="24">IF(L27=100%,L27,IF(L27&gt;=70%,L27+1%,IF(L27&gt;=60%,L27+2%,IF(((60%-L27)/8+L27)&lt;L26,L26,((60%-L27)/8+L27)))))</f>
        <v>0.43374999999999997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25">IF(C28=100%,C28,IF(C28&gt;=70%,C28+1%,IF(C28&gt;=58%,C28+2%,C28+((60%-C28)/7))))</f>
        <v>0.38571428571428568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0.77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0.255</v>
      </c>
      <c r="J29" s="38" t="s">
        <v>19</v>
      </c>
      <c r="K29" s="38">
        <f t="shared" ref="K29" si="32">IF(K28=100%,K28,IF(K28&gt;=70%,K28+1%,IF(K28&gt;=58%,K28+2%,K28+((60%-K28)/7))))</f>
        <v>0.35142857142857142</v>
      </c>
      <c r="L29" s="38">
        <f t="shared" ref="L29" si="33">IF(L28=100%,L28,IF(L28&gt;=70%,L28+1%,IF(L28&gt;=58%,L28+2%,L28+((60%-L28)/7))))</f>
        <v>0.45749999999999996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34">IF(C29=100%,C29,IF(C29&gt;=70%,C29+1%,IF(C29&gt;=58%,C29+2%,C29+((60%-C29)/6))))</f>
        <v>0.42142857142857137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0.78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0.3125</v>
      </c>
      <c r="J30" s="17" t="s">
        <v>19</v>
      </c>
      <c r="K30" s="17">
        <f t="shared" ref="K30" si="41">IF(K29=100%,K29,IF(K29&gt;=70%,K29+1%,IF(K29&gt;=58%,K29+2%,K29+((60%-K29)/6))))</f>
        <v>0.39285714285714285</v>
      </c>
      <c r="L30" s="17">
        <f t="shared" ref="L30" si="42">IF(L29=100%,L29,IF(L29&gt;=70%,L29+1%,IF(L29&gt;=58%,L29+2%,L29+((60%-L29)/6))))</f>
        <v>0.48124999999999996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43">IF(C30=100%,C30,IF(C30&gt;=70%,C30+1%,IF(C30&gt;=58%,C30+2%,C30+((60%-C30)/5))))</f>
        <v>0.45714285714285707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0.79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0.37</v>
      </c>
      <c r="J31" s="23" t="s">
        <v>19</v>
      </c>
      <c r="K31" s="23">
        <f t="shared" ref="K31" si="50">IF(K30=100%,K30,IF(K30&gt;=70%,K30+1%,IF(K30&gt;=58%,K30+2%,K30+((60%-K30)/5))))</f>
        <v>0.43428571428571427</v>
      </c>
      <c r="L31" s="23">
        <f t="shared" ref="L31" si="51">IF(L30=100%,L30,IF(L30&gt;=70%,L30+1%,IF(L30&gt;=58%,L30+2%,L30+((60%-L30)/5))))</f>
        <v>0.505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52">IF(C31=100%,C31,IF(C31&gt;=70%,C31+1%,IF(C31&gt;=58%,C31+2%,C31+((60%-C31)/4))))</f>
        <v>0.49285714285714277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0.8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0.42749999999999999</v>
      </c>
      <c r="J32" s="17" t="s">
        <v>19</v>
      </c>
      <c r="K32" s="17">
        <f t="shared" ref="K32" si="59">IF(K31=100%,K31,IF(K31&gt;=70%,K31+1%,IF(K31&gt;=58%,K31+2%,K31+((60%-K31)/4))))</f>
        <v>0.4757142857142857</v>
      </c>
      <c r="L32" s="17">
        <f t="shared" ref="L32" si="60">IF(L31=100%,L31,IF(L31&gt;=70%,L31+1%,IF(L31&gt;=58%,L31+2%,L31+((60%-L31)/4))))</f>
        <v>0.52875000000000005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61">IF(C32=100%,C32,IF(C32&gt;=70%,C32+1%,IF(C32&gt;=58%,C32+2%,C32+((60%-C32)/3))))</f>
        <v>0.52857142857142847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0.81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0.48499999999999999</v>
      </c>
      <c r="J33" s="23" t="s">
        <v>19</v>
      </c>
      <c r="K33" s="23">
        <f t="shared" ref="K33" si="68">IF(K32=100%,K32,IF(K32&gt;=70%,K32+1%,IF(K32&gt;=58%,K32+2%,K32+((60%-K32)/3))))</f>
        <v>0.51714285714285713</v>
      </c>
      <c r="L33" s="23">
        <f t="shared" ref="L33" si="69">IF(L32=100%,L32,IF(L32&gt;=70%,L32+1%,IF(L32&gt;=58%,L32+2%,L32+((60%-L32)/3))))</f>
        <v>0.55249999999999999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70">IF(C33=100%,C33,IF(C33&gt;=70%,C33+1%,IF(C33&gt;=58%,C33+2%,C33+((60%-C33)/2))))</f>
        <v>0.56428571428571428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0.82000000000000006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0.54249999999999998</v>
      </c>
      <c r="J34" s="17" t="s">
        <v>19</v>
      </c>
      <c r="K34" s="17">
        <f t="shared" ref="K34" si="77">IF(K33=100%,K33,IF(K33&gt;=70%,K33+1%,IF(K33&gt;=58%,K33+2%,K33+((60%-K33)/2))))</f>
        <v>0.5585714285714285</v>
      </c>
      <c r="L34" s="17">
        <f t="shared" ref="L34" si="78">IF(L33=100%,L33,IF(L33&gt;=70%,L33+1%,IF(L33&gt;=58%,L33+2%,L33+((60%-L33)/2))))</f>
        <v>0.57624999999999993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0.83000000000000007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  <row r="36" spans="1:14">
      <c r="E36" t="s">
        <v>32</v>
      </c>
      <c r="F36" t="s">
        <v>23</v>
      </c>
      <c r="G36" t="s">
        <v>24</v>
      </c>
      <c r="H36" t="s">
        <v>33</v>
      </c>
      <c r="I36" t="s">
        <v>34</v>
      </c>
      <c r="L36" t="s">
        <v>35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4"/>
  <sheetViews>
    <sheetView topLeftCell="C1" zoomScaleNormal="100" workbookViewId="0">
      <selection activeCell="L54" sqref="L54"/>
    </sheetView>
  </sheetViews>
  <sheetFormatPr defaultRowHeight="14.45"/>
  <cols>
    <col min="1" max="1" width="14" style="1" customWidth="1"/>
    <col min="2" max="15" width="11.7109375" customWidth="1"/>
  </cols>
  <sheetData>
    <row r="1" spans="1:16" s="2" customFormat="1" ht="15.6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6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6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>
        <v>0.5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" thickBot="1">
      <c r="A9" s="13" t="s">
        <v>22</v>
      </c>
      <c r="B9" s="8">
        <v>0.45</v>
      </c>
      <c r="C9" s="8">
        <v>0.42</v>
      </c>
      <c r="D9" s="8">
        <v>0.78</v>
      </c>
      <c r="E9" s="8">
        <v>0</v>
      </c>
      <c r="F9" s="8">
        <v>0</v>
      </c>
      <c r="G9" s="8">
        <v>0.4</v>
      </c>
      <c r="H9" s="8">
        <v>0.86</v>
      </c>
      <c r="I9" s="8">
        <v>0.18</v>
      </c>
      <c r="J9" s="8" t="s">
        <v>19</v>
      </c>
      <c r="K9" s="8">
        <v>0.49</v>
      </c>
      <c r="L9" s="8">
        <v>0.5</v>
      </c>
      <c r="M9" s="8" t="s">
        <v>19</v>
      </c>
      <c r="N9" s="8" t="s">
        <v>19</v>
      </c>
    </row>
    <row r="10" spans="1:16" s="2" customFormat="1" ht="15.6" thickTop="1" thickBot="1">
      <c r="A10" s="34">
        <v>2023</v>
      </c>
      <c r="B10" s="35">
        <f>IF(B9=100%,B9,IF(B9&gt;=70%,B9+1%,IF(B9&gt;=60%,B9+2%,IF(((60%-B9)/8+B9)&lt;B8,B8,((60%-B9)/8+B9)))))</f>
        <v>0.46875</v>
      </c>
      <c r="C10" s="35">
        <f t="shared" ref="C10:I10" si="0">IF(C9=100%,C9,IF(C9&gt;=70%,C9+1%,IF(C9&gt;=60%,C9+2%,IF(((60%-C9)/8+C9)&lt;C8,C8,((60%-C9)/8+C9)))))</f>
        <v>0.51</v>
      </c>
      <c r="D10" s="35">
        <f t="shared" si="0"/>
        <v>0.79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0.87</v>
      </c>
      <c r="I10" s="35">
        <f t="shared" si="0"/>
        <v>0.23249999999999998</v>
      </c>
      <c r="J10" s="35" t="s">
        <v>19</v>
      </c>
      <c r="K10" s="35">
        <f t="shared" ref="K10:L10" si="1">IF(K9=100%,K9,IF(K9&gt;=70%,K9+1%,IF(K9&gt;=60%,K9+2%,IF(((60%-K9)/8+K9)&lt;K8,K8,((60%-K9)/8+K9)))))</f>
        <v>0.50375000000000003</v>
      </c>
      <c r="L10" s="35">
        <f t="shared" si="1"/>
        <v>0.51249999999999996</v>
      </c>
      <c r="M10" s="35" t="s">
        <v>19</v>
      </c>
      <c r="N10" s="36" t="s">
        <v>19</v>
      </c>
    </row>
    <row r="11" spans="1:16" s="2" customFormat="1" ht="15" thickTop="1">
      <c r="A11" s="32">
        <v>2024</v>
      </c>
      <c r="B11" s="33">
        <f>IF(B10=100%,B10,IF(B10&gt;=70%,B10+1%,IF(B10&gt;=58%,B10+2%,B10+((60%-B10)/7))))</f>
        <v>0.48749999999999999</v>
      </c>
      <c r="C11" s="33">
        <f t="shared" ref="C11:I11" si="2">IF(C10=100%,C10,IF(C10&gt;=70%,C10+1%,IF(C10&gt;=58%,C10+2%,C10+((60%-C10)/7))))</f>
        <v>0.52285714285714291</v>
      </c>
      <c r="D11" s="33">
        <f t="shared" si="2"/>
        <v>0.8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0.88</v>
      </c>
      <c r="I11" s="33">
        <f t="shared" si="2"/>
        <v>0.28499999999999998</v>
      </c>
      <c r="J11" s="33" t="s">
        <v>19</v>
      </c>
      <c r="K11" s="33">
        <f t="shared" ref="K11:L11" si="3">IF(K10=100%,K10,IF(K10&gt;=70%,K10+1%,IF(K10&gt;=58%,K10+2%,K10+((60%-K10)/7))))</f>
        <v>0.51750000000000007</v>
      </c>
      <c r="L11" s="33">
        <f t="shared" si="3"/>
        <v>0.52499999999999991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0.50624999999999998</v>
      </c>
      <c r="C12" s="17">
        <f t="shared" ref="C12:I12" si="4">IF(C11=100%,C11,IF(C11&gt;=70%,C11+1%,IF(C11&gt;=58%,C11+2%,C11+((60%-C11)/6))))</f>
        <v>0.53571428571428581</v>
      </c>
      <c r="D12" s="17">
        <f t="shared" si="4"/>
        <v>0.81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0.89</v>
      </c>
      <c r="I12" s="17">
        <f t="shared" si="4"/>
        <v>0.33749999999999997</v>
      </c>
      <c r="J12" s="17" t="s">
        <v>19</v>
      </c>
      <c r="K12" s="17">
        <f t="shared" ref="K12:L12" si="5">IF(K11=100%,K11,IF(K11&gt;=70%,K11+1%,IF(K11&gt;=58%,K11+2%,K11+((60%-K11)/6))))</f>
        <v>0.53125</v>
      </c>
      <c r="L12" s="17">
        <f t="shared" si="5"/>
        <v>0.53749999999999987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0.52500000000000002</v>
      </c>
      <c r="C13" s="14">
        <f t="shared" ref="C13:I13" si="6">IF(C12=100%,C12,IF(C12&gt;=70%,C12+1%,IF(C12&gt;=58%,C12+2%,C12+((60%-C12)/5))))</f>
        <v>0.5485714285714286</v>
      </c>
      <c r="D13" s="14">
        <f t="shared" si="6"/>
        <v>0.82000000000000006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0.9</v>
      </c>
      <c r="I13" s="14">
        <f t="shared" si="6"/>
        <v>0.38999999999999996</v>
      </c>
      <c r="J13" s="14" t="s">
        <v>19</v>
      </c>
      <c r="K13" s="14">
        <f t="shared" ref="K13:L13" si="7">IF(K12=100%,K12,IF(K12&gt;=70%,K12+1%,IF(K12&gt;=58%,K12+2%,K12+((60%-K12)/5))))</f>
        <v>0.54500000000000004</v>
      </c>
      <c r="L13" s="14">
        <f t="shared" si="7"/>
        <v>0.54999999999999993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0.54374999999999996</v>
      </c>
      <c r="C14" s="17">
        <f t="shared" ref="C14:I14" si="8">IF(C13=100%,C13,IF(C13&gt;=70%,C13+1%,IF(C13&gt;=58%,C13+2%,C13+((60%-C13)/4))))</f>
        <v>0.56142857142857139</v>
      </c>
      <c r="D14" s="17">
        <f t="shared" si="8"/>
        <v>0.83000000000000007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0.91</v>
      </c>
      <c r="I14" s="17">
        <f t="shared" si="8"/>
        <v>0.44249999999999995</v>
      </c>
      <c r="J14" s="17" t="s">
        <v>19</v>
      </c>
      <c r="K14" s="17">
        <f t="shared" ref="K14:L14" si="9">IF(K13=100%,K13,IF(K13&gt;=70%,K13+1%,IF(K13&gt;=58%,K13+2%,K13+((60%-K13)/4))))</f>
        <v>0.55875000000000008</v>
      </c>
      <c r="L14" s="17">
        <f t="shared" si="9"/>
        <v>0.5625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0.5625</v>
      </c>
      <c r="C15" s="14">
        <f t="shared" ref="C15:I15" si="10">IF(C14=100%,C14,IF(C14&gt;=70%,C14+1%,IF(C14&gt;=58%,C14+2%,C14+((60%-C14)/3))))</f>
        <v>0.57428571428571429</v>
      </c>
      <c r="D15" s="14">
        <f t="shared" si="10"/>
        <v>0.84000000000000008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0.92</v>
      </c>
      <c r="I15" s="14">
        <f t="shared" si="10"/>
        <v>0.49499999999999994</v>
      </c>
      <c r="J15" s="14" t="s">
        <v>19</v>
      </c>
      <c r="K15" s="14">
        <f t="shared" ref="K15:L15" si="11">IF(K14=100%,K14,IF(K14&gt;=70%,K14+1%,IF(K14&gt;=58%,K14+2%,K14+((60%-K14)/3))))</f>
        <v>0.57250000000000001</v>
      </c>
      <c r="L15" s="14">
        <f t="shared" si="11"/>
        <v>0.57499999999999996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0.58125000000000004</v>
      </c>
      <c r="C16" s="17">
        <f t="shared" ref="C16:I16" si="12">IF(C15=100%,C15,IF(C15&gt;=70%,C15+1%,IF(C15&gt;=58%,C15+2%,C15+((60%-C15)/2))))</f>
        <v>0.58714285714285719</v>
      </c>
      <c r="D16" s="17">
        <f t="shared" si="12"/>
        <v>0.85000000000000009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0.93</v>
      </c>
      <c r="I16" s="17">
        <f t="shared" si="12"/>
        <v>0.54749999999999999</v>
      </c>
      <c r="J16" s="17" t="s">
        <v>19</v>
      </c>
      <c r="K16" s="17">
        <f t="shared" ref="K16:L16" si="13">IF(K15=100%,K15,IF(K15&gt;=70%,K15+1%,IF(K15&gt;=58%,K15+2%,K15+((60%-K15)/2))))</f>
        <v>0.58624999999999994</v>
      </c>
      <c r="L16" s="17">
        <f t="shared" si="13"/>
        <v>0.58749999999999991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0.60125000000000006</v>
      </c>
      <c r="C17" s="14">
        <f t="shared" ref="C17:I17" si="14">IF(C16=100%,C16,IF(C16&gt;=70%,C16+1%,IF(C16&gt;=58%,C16+2%,C16+((60%-C16)/1))))</f>
        <v>0.60714285714285721</v>
      </c>
      <c r="D17" s="14">
        <f t="shared" si="14"/>
        <v>0.8600000000000001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0.94000000000000006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0.60624999999999996</v>
      </c>
      <c r="L17" s="14">
        <f t="shared" si="15"/>
        <v>0.60749999999999993</v>
      </c>
      <c r="M17" s="14" t="s">
        <v>19</v>
      </c>
      <c r="N17" s="14" t="s">
        <v>19</v>
      </c>
    </row>
    <row r="18" spans="1:14">
      <c r="D18" t="s">
        <v>40</v>
      </c>
      <c r="E18" t="s">
        <v>23</v>
      </c>
      <c r="F18" t="s">
        <v>25</v>
      </c>
      <c r="G18" t="s">
        <v>41</v>
      </c>
      <c r="H18" t="s">
        <v>42</v>
      </c>
      <c r="I18" t="s">
        <v>33</v>
      </c>
      <c r="L18" t="s">
        <v>40</v>
      </c>
    </row>
    <row r="19" spans="1:14" ht="15.6">
      <c r="A19" s="55" t="s">
        <v>43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6">
      <c r="A20" s="52" t="s">
        <v>44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6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0.28999999999999998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0.27</v>
      </c>
      <c r="C27" s="8">
        <v>0.22</v>
      </c>
      <c r="D27" s="8">
        <v>0.44</v>
      </c>
      <c r="E27" s="8">
        <v>0</v>
      </c>
      <c r="F27" s="8">
        <v>0</v>
      </c>
      <c r="G27" s="8">
        <v>0.6</v>
      </c>
      <c r="H27" s="8">
        <v>0.28999999999999998</v>
      </c>
      <c r="I27" s="8">
        <v>0.09</v>
      </c>
      <c r="J27" s="8" t="s">
        <v>19</v>
      </c>
      <c r="K27" s="8">
        <v>0.24</v>
      </c>
      <c r="L27" s="8">
        <v>0.33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0.31125000000000003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0.62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0.35250000000000004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0.64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0.39375000000000004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0.66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0.43500000000000005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0.68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0.47625000000000006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0.70000000000000007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0.51750000000000007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0.71000000000000008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0.55875000000000008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0.72000000000000008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0.73000000000000009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6" spans="1:14">
      <c r="D36" t="s">
        <v>40</v>
      </c>
      <c r="E36" t="s">
        <v>23</v>
      </c>
      <c r="F36" t="s">
        <v>25</v>
      </c>
      <c r="G36" t="s">
        <v>41</v>
      </c>
      <c r="H36" t="s">
        <v>42</v>
      </c>
      <c r="I36" t="s">
        <v>33</v>
      </c>
      <c r="L36" t="s">
        <v>40</v>
      </c>
    </row>
    <row r="37" spans="1:14" ht="15.6">
      <c r="A37" s="57" t="s">
        <v>45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6">
      <c r="A38" s="52" t="s">
        <v>46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6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>
        <v>0.28000000000000003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9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0.22</v>
      </c>
      <c r="C45" s="8">
        <v>0.25</v>
      </c>
      <c r="D45" s="8">
        <v>0.5</v>
      </c>
      <c r="E45" s="8">
        <v>0</v>
      </c>
      <c r="F45" s="8">
        <v>0</v>
      </c>
      <c r="G45" s="8">
        <v>0.4</v>
      </c>
      <c r="H45" s="8">
        <v>0.43</v>
      </c>
      <c r="I45" s="8">
        <v>0.18</v>
      </c>
      <c r="J45" s="8" t="s">
        <v>19</v>
      </c>
      <c r="K45" s="8">
        <v>0.25</v>
      </c>
      <c r="L45" s="8">
        <v>0.33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>IF(B45=100%,B45,IF(B45&gt;=70%,B45+1%,IF(B45&gt;=60%,B45+2%,IF(((60%-B45)/8+B45)&lt;B44,B44,((60%-B45)/8+B45)))))</f>
        <v>0.26750000000000002</v>
      </c>
      <c r="C46" s="35">
        <f t="shared" ref="C46:I46" si="32">IF(C45=100%,C45,IF(C45&gt;=70%,C45+1%,IF(C45&gt;=60%,C45+2%,IF(((60%-C45)/8+C45)&lt;C44,C44,((60%-C45)/8+C45)))))</f>
        <v>0.3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0.42500000000000004</v>
      </c>
      <c r="H46" s="35">
        <f t="shared" si="32"/>
        <v>0.45124999999999998</v>
      </c>
      <c r="I46" s="35">
        <f t="shared" si="32"/>
        <v>0.23249999999999998</v>
      </c>
      <c r="J46" s="35" t="s">
        <v>19</v>
      </c>
      <c r="K46" s="35">
        <f t="shared" ref="K46:L46" si="33">IF(K45=100%,K45,IF(K45&gt;=70%,K45+1%,IF(K45&gt;=60%,K45+2%,IF(((60%-K45)/8+K45)&lt;K44,K44,((60%-K45)/8+K45)))))</f>
        <v>0.29375000000000001</v>
      </c>
      <c r="L46" s="35">
        <f t="shared" si="33"/>
        <v>0.36375000000000002</v>
      </c>
      <c r="M46" s="35" t="s">
        <v>19</v>
      </c>
      <c r="N46" s="36" t="s">
        <v>19</v>
      </c>
    </row>
    <row r="47" spans="1:14" ht="15" thickTop="1">
      <c r="A47" s="42">
        <v>2024</v>
      </c>
      <c r="B47" s="43">
        <f>IF(B46=100%,B46,IF(B46&gt;=70%,B46+1%,IF(B46&gt;=58%,B46+2%,B46+((60%-B46)/7))))</f>
        <v>0.315</v>
      </c>
      <c r="C47" s="43">
        <f t="shared" ref="C47:I47" si="34">IF(C46=100%,C46,IF(C46&gt;=70%,C46+1%,IF(C46&gt;=58%,C46+2%,C46+((60%-C46)/7))))</f>
        <v>0.34285714285714286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0.45</v>
      </c>
      <c r="H47" s="43">
        <f t="shared" si="34"/>
        <v>0.47249999999999998</v>
      </c>
      <c r="I47" s="43">
        <f t="shared" si="34"/>
        <v>0.28499999999999998</v>
      </c>
      <c r="J47" s="43" t="s">
        <v>19</v>
      </c>
      <c r="K47" s="43">
        <f t="shared" ref="K47:L47" si="35">IF(K46=100%,K46,IF(K46&gt;=70%,K46+1%,IF(K46&gt;=58%,K46+2%,K46+((60%-K46)/7))))</f>
        <v>0.33750000000000002</v>
      </c>
      <c r="L47" s="43">
        <f t="shared" si="35"/>
        <v>0.39750000000000002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0.36249999999999999</v>
      </c>
      <c r="C48" s="17">
        <f t="shared" ref="C48:I48" si="36">IF(C47=100%,C47,IF(C47&gt;=70%,C47+1%,IF(C47&gt;=58%,C47+2%,C47+((60%-C47)/6))))</f>
        <v>0.38571428571428573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0.47499999999999998</v>
      </c>
      <c r="H48" s="17">
        <f t="shared" si="36"/>
        <v>0.49374999999999997</v>
      </c>
      <c r="I48" s="17">
        <f t="shared" si="36"/>
        <v>0.33749999999999997</v>
      </c>
      <c r="J48" s="17" t="s">
        <v>19</v>
      </c>
      <c r="K48" s="17">
        <f t="shared" ref="K48:L48" si="37">IF(K47=100%,K47,IF(K47&gt;=70%,K47+1%,IF(K47&gt;=58%,K47+2%,K47+((60%-K47)/6))))</f>
        <v>0.38125000000000003</v>
      </c>
      <c r="L48" s="17">
        <f t="shared" si="37"/>
        <v>0.43125000000000002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0.41</v>
      </c>
      <c r="C49" s="41">
        <f t="shared" ref="C49:I49" si="38">IF(C48=100%,C48,IF(C48&gt;=70%,C48+1%,IF(C48&gt;=58%,C48+2%,C48+((60%-C48)/5))))</f>
        <v>0.4285714285714286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0.5</v>
      </c>
      <c r="H49" s="41">
        <f t="shared" si="38"/>
        <v>0.51500000000000001</v>
      </c>
      <c r="I49" s="41">
        <f t="shared" si="38"/>
        <v>0.38999999999999996</v>
      </c>
      <c r="J49" s="41" t="s">
        <v>19</v>
      </c>
      <c r="K49" s="41">
        <f t="shared" ref="K49:L49" si="39">IF(K48=100%,K48,IF(K48&gt;=70%,K48+1%,IF(K48&gt;=58%,K48+2%,K48+((60%-K48)/5))))</f>
        <v>0.42500000000000004</v>
      </c>
      <c r="L49" s="41">
        <f t="shared" si="39"/>
        <v>0.46500000000000002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0.45749999999999996</v>
      </c>
      <c r="C50" s="17">
        <f t="shared" ref="C50:I50" si="40">IF(C49=100%,C49,IF(C49&gt;=70%,C49+1%,IF(C49&gt;=58%,C49+2%,C49+((60%-C49)/4))))</f>
        <v>0.47142857142857142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0.52500000000000002</v>
      </c>
      <c r="H50" s="17">
        <f t="shared" si="40"/>
        <v>0.53625</v>
      </c>
      <c r="I50" s="17">
        <f t="shared" si="40"/>
        <v>0.44249999999999995</v>
      </c>
      <c r="J50" s="17" t="s">
        <v>19</v>
      </c>
      <c r="K50" s="17">
        <f t="shared" ref="K50:L50" si="41">IF(K49=100%,K49,IF(K49&gt;=70%,K49+1%,IF(K49&gt;=58%,K49+2%,K49+((60%-K49)/4))))</f>
        <v>0.46875</v>
      </c>
      <c r="L50" s="17">
        <f t="shared" si="41"/>
        <v>0.49875000000000003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0.505</v>
      </c>
      <c r="C51" s="41">
        <f t="shared" ref="C51:I51" si="42">IF(C50=100%,C50,IF(C50&gt;=70%,C50+1%,IF(C50&gt;=58%,C50+2%,C50+((60%-C50)/3))))</f>
        <v>0.51428571428571423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0.55000000000000004</v>
      </c>
      <c r="H51" s="41">
        <f t="shared" si="42"/>
        <v>0.5575</v>
      </c>
      <c r="I51" s="41">
        <f t="shared" si="42"/>
        <v>0.49499999999999994</v>
      </c>
      <c r="J51" s="41" t="s">
        <v>19</v>
      </c>
      <c r="K51" s="41">
        <f t="shared" ref="K51:L51" si="43">IF(K50=100%,K50,IF(K50&gt;=70%,K50+1%,IF(K50&gt;=58%,K50+2%,K50+((60%-K50)/3))))</f>
        <v>0.51249999999999996</v>
      </c>
      <c r="L51" s="41">
        <f t="shared" si="43"/>
        <v>0.53249999999999997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0.55249999999999999</v>
      </c>
      <c r="C52" s="17">
        <f t="shared" ref="C52:I52" si="44">IF(C51=100%,C51,IF(C51&gt;=70%,C51+1%,IF(C51&gt;=58%,C51+2%,C51+((60%-C51)/2))))</f>
        <v>0.55714285714285716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0.57499999999999996</v>
      </c>
      <c r="H52" s="17">
        <f t="shared" si="44"/>
        <v>0.57874999999999999</v>
      </c>
      <c r="I52" s="17">
        <f t="shared" si="44"/>
        <v>0.54749999999999999</v>
      </c>
      <c r="J52" s="17" t="s">
        <v>19</v>
      </c>
      <c r="K52" s="17">
        <f t="shared" ref="K52:L52" si="45">IF(K51=100%,K51,IF(K51&gt;=70%,K51+1%,IF(K51&gt;=58%,K51+2%,K51+((60%-K51)/2))))</f>
        <v>0.55624999999999991</v>
      </c>
      <c r="L52" s="17">
        <f t="shared" si="45"/>
        <v>0.56624999999999992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  <row r="54" spans="1:14">
      <c r="D54" t="s">
        <v>40</v>
      </c>
      <c r="E54" t="s">
        <v>23</v>
      </c>
      <c r="F54" t="s">
        <v>25</v>
      </c>
      <c r="G54" t="s">
        <v>41</v>
      </c>
      <c r="H54" t="s">
        <v>42</v>
      </c>
      <c r="I54" t="s">
        <v>33</v>
      </c>
      <c r="L54" t="s">
        <v>40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C32991EFDE5449506627C774D37EA" ma:contentTypeVersion="13" ma:contentTypeDescription="Create a new document." ma:contentTypeScope="" ma:versionID="472cad89cbf54715c4456ad6199e7954">
  <xsd:schema xmlns:xsd="http://www.w3.org/2001/XMLSchema" xmlns:xs="http://www.w3.org/2001/XMLSchema" xmlns:p="http://schemas.microsoft.com/office/2006/metadata/properties" xmlns:ns3="e23ea12d-8dcf-461c-88e0-ba51bbef5670" xmlns:ns4="c6b6d877-7e3f-40de-ab8b-ee437a2091bd" targetNamespace="http://schemas.microsoft.com/office/2006/metadata/properties" ma:root="true" ma:fieldsID="e45d72e2869dd0f7a375fd9a37fbe7a7" ns3:_="" ns4:_="">
    <xsd:import namespace="e23ea12d-8dcf-461c-88e0-ba51bbef5670"/>
    <xsd:import namespace="c6b6d877-7e3f-40de-ab8b-ee437a2091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ea12d-8dcf-461c-88e0-ba51bbef5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6d877-7e3f-40de-ab8b-ee437a209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40B1D-D1EC-4586-A740-BB041985A646}"/>
</file>

<file path=customXml/itemProps2.xml><?xml version="1.0" encoding="utf-8"?>
<ds:datastoreItem xmlns:ds="http://schemas.openxmlformats.org/officeDocument/2006/customXml" ds:itemID="{B6A5CA31-1806-4A56-8FFC-3CCED73F420A}"/>
</file>

<file path=customXml/itemProps3.xml><?xml version="1.0" encoding="utf-8"?>
<ds:datastoreItem xmlns:ds="http://schemas.openxmlformats.org/officeDocument/2006/customXml" ds:itemID="{8BFA7B3A-3DB1-4537-8C1D-5D13B83FE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Carranza, Jennifer K</cp:lastModifiedBy>
  <cp:revision/>
  <dcterms:created xsi:type="dcterms:W3CDTF">2022-08-31T19:47:17Z</dcterms:created>
  <dcterms:modified xsi:type="dcterms:W3CDTF">2022-09-11T01:05:49Z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0x010100ED4C32991EFDE5449506627C774D37EA</vt:lpwstr>
  </property>
</Properties>
</file>